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vofood-my.sharepoint.com/personal/h_vanhout_svo_nl/Documents/Bureaublad/"/>
    </mc:Choice>
  </mc:AlternateContent>
  <xr:revisionPtr revIDLastSave="121" documentId="8_{2B999330-5F17-4A1A-BBC7-36A3244FAAEE}" xr6:coauthVersionLast="47" xr6:coauthVersionMax="47" xr10:uidLastSave="{3036BD7D-2FB6-4DA7-A2BB-F6C79FA5B663}"/>
  <bookViews>
    <workbookView xWindow="-98" yWindow="-98" windowWidth="21795" windowHeight="13875" xr2:uid="{564A9802-8C36-4F53-9DE0-B5725884A5BA}"/>
  </bookViews>
  <sheets>
    <sheet name="Gevolgen schaalsprong" sheetId="10" r:id="rId1"/>
    <sheet name="Opties" sheetId="2" r:id="rId2"/>
    <sheet name="Aantal woningen" sheetId="1" r:id="rId3"/>
    <sheet name="Bereikbaarheid" sheetId="3" r:id="rId4"/>
    <sheet name="Landschap en klimaat" sheetId="4" r:id="rId5"/>
    <sheet name="Samenleving" sheetId="5" r:id="rId6"/>
    <sheet name="Voorzieningen" sheetId="6" r:id="rId7"/>
    <sheet name="Welzijn en gezondheid" sheetId="9" r:id="rId8"/>
    <sheet name="Werken" sheetId="7" r:id="rId9"/>
    <sheet name="Wonen" sheetId="8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0" l="1"/>
  <c r="D4" i="10"/>
  <c r="D10" i="10" s="1"/>
  <c r="D5" i="10"/>
  <c r="F10" i="10" s="1"/>
  <c r="D6" i="10"/>
  <c r="H10" i="10" s="1"/>
  <c r="D2" i="10"/>
  <c r="B10" i="10" s="1"/>
  <c r="B11" i="10" s="1"/>
  <c r="B9" i="10"/>
  <c r="F13" i="1"/>
  <c r="F8" i="1"/>
  <c r="E5" i="1"/>
  <c r="B12" i="10"/>
  <c r="H9" i="10"/>
  <c r="F9" i="10"/>
  <c r="D9" i="10"/>
  <c r="H12" i="1"/>
  <c r="K12" i="1" s="1"/>
  <c r="L12" i="1" s="1"/>
  <c r="E8" i="1"/>
  <c r="B15" i="1"/>
  <c r="B19" i="1" s="1"/>
  <c r="H11" i="10" l="1"/>
  <c r="H12" i="10" s="1"/>
  <c r="F11" i="10"/>
  <c r="F12" i="10" s="1"/>
  <c r="D11" i="10"/>
  <c r="D12" i="10" s="1"/>
  <c r="I12" i="1"/>
  <c r="J12" i="1" s="1"/>
  <c r="E6" i="1"/>
  <c r="I6" i="1" s="1"/>
  <c r="E10" i="1"/>
  <c r="I10" i="1" s="1"/>
  <c r="K5" i="1"/>
  <c r="I8" i="1"/>
  <c r="J8" i="1" s="1"/>
  <c r="E9" i="1"/>
  <c r="I9" i="1" s="1"/>
  <c r="E7" i="1"/>
  <c r="I7" i="1" s="1"/>
  <c r="I5" i="1" l="1"/>
  <c r="K10" i="1"/>
  <c r="K6" i="1"/>
  <c r="K9" i="1"/>
  <c r="K7" i="1"/>
  <c r="K8" i="1"/>
  <c r="L8" i="1" s="1"/>
</calcChain>
</file>

<file path=xl/sharedStrings.xml><?xml version="1.0" encoding="utf-8"?>
<sst xmlns="http://schemas.openxmlformats.org/spreadsheetml/2006/main" count="268" uniqueCount="151">
  <si>
    <t>M</t>
  </si>
  <si>
    <t>V</t>
  </si>
  <si>
    <t>Totaal</t>
  </si>
  <si>
    <t>Eersel</t>
  </si>
  <si>
    <t>Duizel</t>
  </si>
  <si>
    <t>Knegsel</t>
  </si>
  <si>
    <t>Steensel</t>
  </si>
  <si>
    <t>Vessem</t>
  </si>
  <si>
    <t>Wintelre</t>
  </si>
  <si>
    <t>Samenstelling bevolking</t>
  </si>
  <si>
    <t>Nieuw woningen</t>
  </si>
  <si>
    <t>Werkgroep Schaalsprong</t>
  </si>
  <si>
    <t>Bladel</t>
  </si>
  <si>
    <t>Oirschot</t>
  </si>
  <si>
    <t>Reusel - de Mierden</t>
  </si>
  <si>
    <t>Bergeijk</t>
  </si>
  <si>
    <t>De Kempen</t>
  </si>
  <si>
    <t>Totaal:</t>
  </si>
  <si>
    <t>Bestaande woningen</t>
  </si>
  <si>
    <t>Opties:</t>
  </si>
  <si>
    <t>Minimale groei</t>
  </si>
  <si>
    <t>Gelijk verdeelde groei</t>
  </si>
  <si>
    <t>Groei nabij Eindhoven</t>
  </si>
  <si>
    <t>Groei van nieuwe kern</t>
  </si>
  <si>
    <t>Bereikbaarheid:</t>
  </si>
  <si>
    <r>
      <t>Hoeveel verplaatsingen.</t>
    </r>
    <r>
      <rPr>
        <sz val="18"/>
        <rFont val="Aptos"/>
        <family val="2"/>
      </rPr>
      <t>​</t>
    </r>
  </si>
  <si>
    <r>
      <t>Hoe verplaatsen mensen zich.</t>
    </r>
    <r>
      <rPr>
        <sz val="18"/>
        <rFont val="Aptos"/>
        <family val="2"/>
      </rPr>
      <t>​</t>
    </r>
  </si>
  <si>
    <r>
      <t>Wat is de geluidshinder hiervan.</t>
    </r>
    <r>
      <rPr>
        <sz val="18"/>
        <rFont val="Aptos"/>
        <family val="2"/>
      </rPr>
      <t>​</t>
    </r>
  </si>
  <si>
    <r>
      <t>Hoe verkeersveiligheid borgen</t>
    </r>
    <r>
      <rPr>
        <sz val="18"/>
        <rFont val="Aptos"/>
        <family val="2"/>
      </rPr>
      <t>​</t>
    </r>
  </si>
  <si>
    <t>Parkeerdruk</t>
  </si>
  <si>
    <r>
      <t>Hoe gaan we om met:</t>
    </r>
    <r>
      <rPr>
        <sz val="18"/>
        <rFont val="Aptos"/>
        <family val="2"/>
      </rPr>
      <t>​</t>
    </r>
  </si>
  <si>
    <r>
      <t>Natuur en buitengebied.</t>
    </r>
    <r>
      <rPr>
        <sz val="18"/>
        <rFont val="Aptos"/>
        <family val="2"/>
      </rPr>
      <t>​</t>
    </r>
  </si>
  <si>
    <r>
      <t>Energie voorziening.</t>
    </r>
    <r>
      <rPr>
        <sz val="18"/>
        <rFont val="Aptos"/>
        <family val="2"/>
      </rPr>
      <t>​</t>
    </r>
  </si>
  <si>
    <r>
      <t>Waterberging.</t>
    </r>
    <r>
      <rPr>
        <sz val="18"/>
        <rFont val="Aptos"/>
        <family val="2"/>
      </rPr>
      <t>​</t>
    </r>
  </si>
  <si>
    <t>Luchtkwaliteit.</t>
  </si>
  <si>
    <r>
      <t>Identiteit van Steensel.</t>
    </r>
    <r>
      <rPr>
        <sz val="18"/>
        <rFont val="Aptos"/>
        <family val="2"/>
      </rPr>
      <t>​</t>
    </r>
  </si>
  <si>
    <r>
      <t>Betrokkenheid van nieuwe bewoners bij Steensel</t>
    </r>
    <r>
      <rPr>
        <sz val="18"/>
        <rFont val="Aptos"/>
        <family val="2"/>
      </rPr>
      <t>​</t>
    </r>
  </si>
  <si>
    <t>Effect op vrijwilligers, verenigingsleven</t>
  </si>
  <si>
    <t>Landschap en klimaat:</t>
  </si>
  <si>
    <r>
      <t>School</t>
    </r>
    <r>
      <rPr>
        <sz val="18"/>
        <rFont val="Aptos"/>
        <family val="2"/>
      </rPr>
      <t>​</t>
    </r>
  </si>
  <si>
    <r>
      <t>Sport</t>
    </r>
    <r>
      <rPr>
        <sz val="18"/>
        <rFont val="Aptos"/>
        <family val="2"/>
      </rPr>
      <t>​</t>
    </r>
  </si>
  <si>
    <r>
      <t>Verenigingsleven</t>
    </r>
    <r>
      <rPr>
        <sz val="18"/>
        <rFont val="Aptos"/>
        <family val="2"/>
      </rPr>
      <t>​</t>
    </r>
  </si>
  <si>
    <r>
      <t>Horeca</t>
    </r>
    <r>
      <rPr>
        <sz val="18"/>
        <rFont val="Aptos"/>
        <family val="2"/>
      </rPr>
      <t>​</t>
    </r>
  </si>
  <si>
    <t>Aanbod van winkels</t>
  </si>
  <si>
    <r>
      <t>Industriegrond</t>
    </r>
    <r>
      <rPr>
        <sz val="18"/>
        <rFont val="Aptos"/>
        <family val="2"/>
      </rPr>
      <t>​</t>
    </r>
  </si>
  <si>
    <r>
      <t>Krapte op de arbeidsmarkt.</t>
    </r>
    <r>
      <rPr>
        <sz val="18"/>
        <rFont val="Aptos"/>
        <family val="2"/>
      </rPr>
      <t>​</t>
    </r>
  </si>
  <si>
    <t>Diversiteit aan bedrijven</t>
  </si>
  <si>
    <t>Wonen:</t>
  </si>
  <si>
    <r>
      <t>Betaalbaarheid van de woningen</t>
    </r>
    <r>
      <rPr>
        <sz val="18"/>
        <rFont val="Aptos"/>
        <family val="2"/>
      </rPr>
      <t>​</t>
    </r>
  </si>
  <si>
    <r>
      <t>Diversiteit in woningaanbod</t>
    </r>
    <r>
      <rPr>
        <sz val="18"/>
        <rFont val="Aptos"/>
        <family val="2"/>
      </rPr>
      <t>​</t>
    </r>
  </si>
  <si>
    <r>
      <t>Hoe om te gaan met arbeidsmigranten</t>
    </r>
    <r>
      <rPr>
        <sz val="18"/>
        <rFont val="Aptos"/>
        <family val="2"/>
      </rPr>
      <t>​</t>
    </r>
  </si>
  <si>
    <t>Vergrijzing</t>
  </si>
  <si>
    <t>Werken:</t>
  </si>
  <si>
    <t>Voorzieningen:</t>
  </si>
  <si>
    <t>Samenleving:</t>
  </si>
  <si>
    <t>5000 woningen + bedrijventerrein</t>
  </si>
  <si>
    <t>13000 woningen + bedrijventerrein</t>
  </si>
  <si>
    <r>
      <t>Vergrijzing</t>
    </r>
    <r>
      <rPr>
        <sz val="18"/>
        <rFont val="Aptos"/>
        <family val="2"/>
      </rPr>
      <t>​</t>
    </r>
  </si>
  <si>
    <t>Eenzaamheid</t>
  </si>
  <si>
    <t>Welzijn en gezondheid:</t>
  </si>
  <si>
    <t>Zorg voorzieningen: Huisarts​, Fysiotherapie​, Thuiszorg en Mantelzorg</t>
  </si>
  <si>
    <t>nu</t>
  </si>
  <si>
    <t>woningen</t>
  </si>
  <si>
    <t>inwoners</t>
  </si>
  <si>
    <t>Natuurlijke groei</t>
  </si>
  <si>
    <t>2040-1</t>
  </si>
  <si>
    <t>Autonome groei</t>
  </si>
  <si>
    <t>Uiterste groei</t>
  </si>
  <si>
    <t>Gemiddelde groei</t>
  </si>
  <si>
    <t>2040-2</t>
  </si>
  <si>
    <t>2040-3</t>
  </si>
  <si>
    <t>Woningen</t>
  </si>
  <si>
    <t>Inwoners</t>
  </si>
  <si>
    <t>T.o.v. nu</t>
  </si>
  <si>
    <t>school</t>
  </si>
  <si>
    <t>Leerlingen school</t>
  </si>
  <si>
    <t>Voordelen</t>
  </si>
  <si>
    <t>Nadelen</t>
  </si>
  <si>
    <t>Verplaatsingen fiets</t>
  </si>
  <si>
    <t>Parkeermogelijkheden</t>
  </si>
  <si>
    <t>Files op snelweg</t>
  </si>
  <si>
    <t>Files op richting Veldhoven</t>
  </si>
  <si>
    <t>Openbaar vervoer</t>
  </si>
  <si>
    <t>Geluidshinder snelweg</t>
  </si>
  <si>
    <t>Nu</t>
  </si>
  <si>
    <t>Percentage natuur</t>
  </si>
  <si>
    <t>Percentage landbouw</t>
  </si>
  <si>
    <t>Luchtkwaliteit</t>
  </si>
  <si>
    <t>Basisonderwijs (incl. speciaal)</t>
  </si>
  <si>
    <t>Horeca- en winkelfunctie</t>
  </si>
  <si>
    <t>Kinderopvang</t>
  </si>
  <si>
    <t>Aanbod sport en recreatie</t>
  </si>
  <si>
    <t>Krapte arbeidsmarkt</t>
  </si>
  <si>
    <t>Oppervlakte in woningen</t>
  </si>
  <si>
    <t>Betaalbaarheid woningen</t>
  </si>
  <si>
    <t>Woningtype</t>
  </si>
  <si>
    <t>Waarding woonomgeving</t>
  </si>
  <si>
    <t>-</t>
  </si>
  <si>
    <t>--</t>
  </si>
  <si>
    <t>---</t>
  </si>
  <si>
    <t>+</t>
  </si>
  <si>
    <t>++</t>
  </si>
  <si>
    <t>+++</t>
  </si>
  <si>
    <t>Veel drukte richting Veldhoven</t>
  </si>
  <si>
    <t>Meer drukte = meer geluid</t>
  </si>
  <si>
    <t>Steeds minder landbouw, door ruimte nodig voor woningen</t>
  </si>
  <si>
    <t>Meer auto verplaatsingen = slechtere luchtkwaliteit</t>
  </si>
  <si>
    <t>Identiteit van Steensel</t>
  </si>
  <si>
    <t>Veel woningen nodig = kleinere woningen</t>
  </si>
  <si>
    <t>Kleinere woningen meer op elkaar lip zitten is lagere waardering woonomgeving</t>
  </si>
  <si>
    <t>Doorstroom van ouderen bied mogelijkheden voor jonge gezinnen.</t>
  </si>
  <si>
    <t>Verplaatsingen auto's in het dorp</t>
  </si>
  <si>
    <t>Doorgaand verkeer van buiten Steensel</t>
  </si>
  <si>
    <t>Afhankelijk van ontsluiting, impact van de scenario's minimaal</t>
  </si>
  <si>
    <t>Afhankelijk van wat ten westen van Steensel gebouwd gaat worden</t>
  </si>
  <si>
    <t>Zijn voldoende fietspaden</t>
  </si>
  <si>
    <t>Bestaand beleid handhaven, meer openbare parkeerplaatsen is noodzakelijk onafhankelijk van scenario</t>
  </si>
  <si>
    <t>Afhankelijk van ontsluiting, impact van de scenario's minimaal. Bij drukte snelweg zal gebruik sluiproutes toenemen</t>
  </si>
  <si>
    <t>Goed OV noodzakelijke voorwaarde voor de schaalsprong</t>
  </si>
  <si>
    <t>Dorpskarakter (vormgeving en uitstraling)</t>
  </si>
  <si>
    <t>Voorwaarde; mits geen hoogbouw (max 3 bouwlagen)</t>
  </si>
  <si>
    <t>Voorwaarde; meer woningen is meer natuur, daarnaast moet de kwaliteit omhoog</t>
  </si>
  <si>
    <t>Verlaging ons-kent-ons cultuur</t>
  </si>
  <si>
    <t>Betrokkenheid bewoners</t>
  </si>
  <si>
    <t>Verenigingsleven</t>
  </si>
  <si>
    <t>Aantal vrijwilligers</t>
  </si>
  <si>
    <t>Individualisering maatschappij, betrokkenheid</t>
  </si>
  <si>
    <t>Meer leden</t>
  </si>
  <si>
    <t>Basisschool blijft behouden, uiterste groei gaat wringen</t>
  </si>
  <si>
    <t>Percentage buitenrecreatie</t>
  </si>
  <si>
    <t>Voorwaarde; meer ruimte nodig voor recreatie</t>
  </si>
  <si>
    <t>Sportverenigingen (capaciteit)</t>
  </si>
  <si>
    <t>Meer kansen voor horeca, winkelfunctie nog niet aan de orde</t>
  </si>
  <si>
    <t>Meer zekerheid zorgen binnen het drop</t>
  </si>
  <si>
    <t>Nu al wachtlijsten, uitbreiding personeel is hard nodig</t>
  </si>
  <si>
    <t>Zorg (huisarts, fysio, bloedprikken, dorpsondersteuner)</t>
  </si>
  <si>
    <t>Individualisering maatschappij en andere culturen</t>
  </si>
  <si>
    <t>Zelfredzaamheid van de inwoners</t>
  </si>
  <si>
    <t>Voorwaarde; uitbreiding van de voorzieningen i.v.m. meer leden voor sportverenigingen</t>
  </si>
  <si>
    <t>Voorwaarde; Meer diversiteit</t>
  </si>
  <si>
    <t>Voorwaarde; Evenwichtige samenstelling bevolking</t>
  </si>
  <si>
    <t>Bij een groter dorp is betrokkenheid minder vanzelfsprekend, andere culturen is een uitdaging</t>
  </si>
  <si>
    <t>Bevolkingsopbouw</t>
  </si>
  <si>
    <t>Minder krapte op de arbeidsmarkt door meer werknemers</t>
  </si>
  <si>
    <t>Ondernemers</t>
  </si>
  <si>
    <t xml:space="preserve">Kleine lokale ondernemers </t>
  </si>
  <si>
    <t>Koopwoningen</t>
  </si>
  <si>
    <t>Verhouding koop/huur woningen, persoonsgebonden</t>
  </si>
  <si>
    <t>Meer woningen, woningen worden betaaldbaarder</t>
  </si>
  <si>
    <t>Doorstroming</t>
  </si>
  <si>
    <t>Voorwaarde; diversiteit noodzakelijk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</si>
</sst>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6"/>
      <color rgb="FF007A68"/>
      <name val="Lato"/>
      <family val="2"/>
    </font>
    <font>
      <b/>
      <sz val="12"/>
      <color theme="1"/>
      <name val="Lato"/>
      <family val="2"/>
    </font>
    <font>
      <strike/>
      <sz val="11"/>
      <color theme="1"/>
      <name val="Arial"/>
      <family val="2"/>
    </font>
    <font>
      <sz val="18"/>
      <name val="Aptos"/>
      <family val="2"/>
    </font>
    <font>
      <sz val="14"/>
      <color rgb="FF000000"/>
      <name val="Times New Roman"/>
      <family val="1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15" fontId="3" fillId="0" borderId="0" xfId="0" applyNumberFormat="1" applyFont="1" applyAlignment="1">
      <alignment vertical="center" wrapText="1"/>
    </xf>
    <xf numFmtId="10" fontId="0" fillId="0" borderId="0" xfId="0" applyNumberFormat="1"/>
    <xf numFmtId="1" fontId="0" fillId="0" borderId="0" xfId="0" applyNumberFormat="1"/>
    <xf numFmtId="1" fontId="0" fillId="2" borderId="0" xfId="0" applyNumberFormat="1" applyFill="1"/>
    <xf numFmtId="0" fontId="0" fillId="2" borderId="0" xfId="0" applyFill="1" applyAlignment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3" xfId="0" applyBorder="1"/>
    <xf numFmtId="0" fontId="0" fillId="0" borderId="3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vertical="center"/>
    </xf>
    <xf numFmtId="9" fontId="0" fillId="0" borderId="0" xfId="0" applyNumberFormat="1"/>
    <xf numFmtId="0" fontId="4" fillId="0" borderId="0" xfId="0" applyFont="1" applyAlignment="1">
      <alignment vertical="center"/>
    </xf>
    <xf numFmtId="0" fontId="4" fillId="0" borderId="0" xfId="0" applyFont="1"/>
    <xf numFmtId="0" fontId="0" fillId="0" borderId="0" xfId="0" applyAlignment="1">
      <alignment vertical="center" wrapText="1"/>
    </xf>
    <xf numFmtId="10" fontId="0" fillId="2" borderId="0" xfId="0" applyNumberFormat="1" applyFill="1"/>
    <xf numFmtId="10" fontId="0" fillId="3" borderId="0" xfId="0" applyNumberFormat="1" applyFill="1"/>
    <xf numFmtId="1" fontId="0" fillId="3" borderId="0" xfId="0" applyNumberFormat="1" applyFill="1"/>
    <xf numFmtId="0" fontId="0" fillId="0" borderId="0" xfId="0" applyAlignment="1">
      <alignment horizontal="left" indent="1"/>
    </xf>
    <xf numFmtId="0" fontId="6" fillId="0" borderId="0" xfId="0" applyFont="1"/>
    <xf numFmtId="0" fontId="0" fillId="0" borderId="0" xfId="0" applyAlignment="1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quotePrefix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9" fontId="0" fillId="0" borderId="0" xfId="1" applyFont="1" applyAlignment="1">
      <alignment horizontal="center"/>
    </xf>
    <xf numFmtId="0" fontId="0" fillId="0" borderId="0" xfId="0" applyAlignment="1">
      <alignment horizontal="righ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9" fontId="0" fillId="0" borderId="7" xfId="1" applyFont="1" applyBorder="1" applyAlignment="1">
      <alignment horizontal="center"/>
    </xf>
    <xf numFmtId="9" fontId="0" fillId="0" borderId="8" xfId="1" applyFont="1" applyBorder="1" applyAlignment="1">
      <alignment horizontal="center"/>
    </xf>
    <xf numFmtId="1" fontId="0" fillId="0" borderId="7" xfId="1" applyNumberFormat="1" applyFont="1" applyBorder="1" applyAlignment="1">
      <alignment horizontal="center"/>
    </xf>
    <xf numFmtId="1" fontId="0" fillId="0" borderId="8" xfId="1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quotePrefix="1" applyBorder="1" applyAlignment="1">
      <alignment horizontal="center"/>
    </xf>
    <xf numFmtId="0" fontId="0" fillId="0" borderId="7" xfId="0" quotePrefix="1" applyBorder="1" applyAlignment="1">
      <alignment horizontal="center"/>
    </xf>
    <xf numFmtId="0" fontId="0" fillId="0" borderId="8" xfId="0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 vertical="top"/>
    </xf>
    <xf numFmtId="0" fontId="0" fillId="0" borderId="8" xfId="0" quotePrefix="1" applyBorder="1" applyAlignment="1">
      <alignment horizontal="center" vertical="top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11</xdr:col>
      <xdr:colOff>364671</xdr:colOff>
      <xdr:row>39</xdr:row>
      <xdr:rowOff>163285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FA0D0142-375E-4D8B-92D6-57F635B2B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743" y="179614"/>
          <a:ext cx="5241471" cy="75655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11</xdr:col>
      <xdr:colOff>429986</xdr:colOff>
      <xdr:row>39</xdr:row>
      <xdr:rowOff>130629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E7472AF2-2BDD-98F3-A0EA-9C3DAE38C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743" y="179614"/>
          <a:ext cx="5306786" cy="7532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11</xdr:col>
      <xdr:colOff>402771</xdr:colOff>
      <xdr:row>40</xdr:row>
      <xdr:rowOff>146957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55F1845E-32FC-8F61-10A0-DBD96002A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743" y="179614"/>
          <a:ext cx="5279571" cy="74403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12</xdr:col>
      <xdr:colOff>408214</xdr:colOff>
      <xdr:row>39</xdr:row>
      <xdr:rowOff>152401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74087320-2745-13F5-E17C-253072D3B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3429" y="179614"/>
          <a:ext cx="5285014" cy="7505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11</xdr:col>
      <xdr:colOff>364671</xdr:colOff>
      <xdr:row>42</xdr:row>
      <xdr:rowOff>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E988F6D1-D035-C994-B910-CF22BD4ED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743" y="179614"/>
          <a:ext cx="5241471" cy="7532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11</xdr:col>
      <xdr:colOff>402771</xdr:colOff>
      <xdr:row>40</xdr:row>
      <xdr:rowOff>174172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E969899C-10E5-0C35-B9E5-9120B1B26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743" y="179614"/>
          <a:ext cx="5279571" cy="746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11</xdr:col>
      <xdr:colOff>457200</xdr:colOff>
      <xdr:row>40</xdr:row>
      <xdr:rowOff>114300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8D8E6D04-5A84-B903-4F74-4BB5FC30A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743" y="179614"/>
          <a:ext cx="5334000" cy="7527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3299F-912B-4973-B451-22CC6BA5E2DE}">
  <dimension ref="A1:J66"/>
  <sheetViews>
    <sheetView tabSelected="1" zoomScale="119" workbookViewId="0">
      <pane xSplit="1" ySplit="13" topLeftCell="B14" activePane="bottomRight" state="frozen"/>
      <selection activeCell="A7" sqref="A7"/>
      <selection pane="topRight" activeCell="B7" sqref="B7"/>
      <selection pane="bottomLeft" activeCell="A14" sqref="A14"/>
      <selection pane="bottomRight" activeCell="F23" sqref="F23"/>
    </sheetView>
  </sheetViews>
  <sheetFormatPr defaultRowHeight="13.5" x14ac:dyDescent="0.35"/>
  <cols>
    <col min="1" max="1" width="45.375" bestFit="1" customWidth="1"/>
    <col min="2" max="2" width="8.625" customWidth="1"/>
    <col min="3" max="3" width="2.875" customWidth="1"/>
    <col min="4" max="4" width="8.625" style="37" customWidth="1"/>
    <col min="5" max="5" width="8.625" style="38" customWidth="1"/>
    <col min="6" max="6" width="8.625" style="37" customWidth="1"/>
    <col min="7" max="7" width="8.625" style="38" customWidth="1"/>
    <col min="8" max="8" width="8.625" style="37" customWidth="1"/>
    <col min="9" max="9" width="8.625" style="38" customWidth="1"/>
  </cols>
  <sheetData>
    <row r="1" spans="1:10" x14ac:dyDescent="0.35">
      <c r="B1" t="s">
        <v>62</v>
      </c>
      <c r="D1" s="35" t="s">
        <v>63</v>
      </c>
      <c r="E1" s="36"/>
      <c r="F1" s="35"/>
      <c r="G1" s="36"/>
      <c r="H1" s="35"/>
      <c r="I1" s="36"/>
    </row>
    <row r="2" spans="1:10" x14ac:dyDescent="0.35">
      <c r="A2" t="s">
        <v>61</v>
      </c>
      <c r="B2">
        <v>640</v>
      </c>
      <c r="D2" s="37">
        <f>B2*2.2</f>
        <v>1408</v>
      </c>
      <c r="F2" s="37">
        <v>101</v>
      </c>
      <c r="G2" s="38" t="s">
        <v>74</v>
      </c>
    </row>
    <row r="3" spans="1:10" x14ac:dyDescent="0.35">
      <c r="A3">
        <v>2030</v>
      </c>
      <c r="B3">
        <v>730</v>
      </c>
      <c r="D3" s="37">
        <f t="shared" ref="D3:D6" si="0">B3*2.2</f>
        <v>1606.0000000000002</v>
      </c>
      <c r="F3" s="37" t="s">
        <v>64</v>
      </c>
    </row>
    <row r="4" spans="1:10" x14ac:dyDescent="0.35">
      <c r="A4" t="s">
        <v>65</v>
      </c>
      <c r="B4">
        <v>880</v>
      </c>
      <c r="D4" s="37">
        <f t="shared" si="0"/>
        <v>1936.0000000000002</v>
      </c>
      <c r="F4" s="37" t="s">
        <v>66</v>
      </c>
    </row>
    <row r="5" spans="1:10" x14ac:dyDescent="0.35">
      <c r="A5" t="s">
        <v>69</v>
      </c>
      <c r="B5">
        <v>1030</v>
      </c>
      <c r="D5" s="37">
        <f t="shared" si="0"/>
        <v>2266</v>
      </c>
      <c r="F5" s="37" t="s">
        <v>68</v>
      </c>
    </row>
    <row r="6" spans="1:10" x14ac:dyDescent="0.35">
      <c r="A6" t="s">
        <v>70</v>
      </c>
      <c r="B6">
        <v>1180</v>
      </c>
      <c r="D6" s="37">
        <f t="shared" si="0"/>
        <v>2596</v>
      </c>
      <c r="F6" s="37" t="s">
        <v>67</v>
      </c>
    </row>
    <row r="8" spans="1:10" x14ac:dyDescent="0.35">
      <c r="B8" s="32" t="s">
        <v>84</v>
      </c>
      <c r="C8" s="32"/>
      <c r="D8" s="39" t="s">
        <v>66</v>
      </c>
      <c r="E8" s="40"/>
      <c r="F8" s="39" t="s">
        <v>68</v>
      </c>
      <c r="G8" s="40"/>
      <c r="H8" s="39" t="s">
        <v>67</v>
      </c>
      <c r="I8" s="40"/>
    </row>
    <row r="9" spans="1:10" x14ac:dyDescent="0.35">
      <c r="A9" t="s">
        <v>71</v>
      </c>
      <c r="B9" s="32">
        <f>B2</f>
        <v>640</v>
      </c>
      <c r="C9" s="32"/>
      <c r="D9" s="39">
        <f>B4</f>
        <v>880</v>
      </c>
      <c r="E9" s="40"/>
      <c r="F9" s="39">
        <f>B5</f>
        <v>1030</v>
      </c>
      <c r="G9" s="40"/>
      <c r="H9" s="39">
        <f>B6</f>
        <v>1180</v>
      </c>
      <c r="I9" s="40"/>
    </row>
    <row r="10" spans="1:10" x14ac:dyDescent="0.35">
      <c r="A10" t="s">
        <v>72</v>
      </c>
      <c r="B10" s="32">
        <f>D2</f>
        <v>1408</v>
      </c>
      <c r="C10" s="32"/>
      <c r="D10" s="39">
        <f>D4</f>
        <v>1936.0000000000002</v>
      </c>
      <c r="E10" s="40"/>
      <c r="F10" s="39">
        <f>D5</f>
        <v>2266</v>
      </c>
      <c r="G10" s="40"/>
      <c r="H10" s="39">
        <f>D6</f>
        <v>2596</v>
      </c>
      <c r="I10" s="40"/>
    </row>
    <row r="11" spans="1:10" x14ac:dyDescent="0.35">
      <c r="A11" t="s">
        <v>73</v>
      </c>
      <c r="B11" s="33">
        <f>B10/$D$2</f>
        <v>1</v>
      </c>
      <c r="C11" s="33"/>
      <c r="D11" s="41">
        <f>D10/$D$2</f>
        <v>1.3750000000000002</v>
      </c>
      <c r="E11" s="42"/>
      <c r="F11" s="41">
        <f>F10/$D$2</f>
        <v>1.609375</v>
      </c>
      <c r="G11" s="42"/>
      <c r="H11" s="41">
        <f>H10/$D$2</f>
        <v>1.84375</v>
      </c>
      <c r="I11" s="42"/>
    </row>
    <row r="12" spans="1:10" x14ac:dyDescent="0.35">
      <c r="A12" t="s">
        <v>75</v>
      </c>
      <c r="B12" s="32">
        <f>F2</f>
        <v>101</v>
      </c>
      <c r="C12" s="32"/>
      <c r="D12" s="43">
        <f>D11*$F$2</f>
        <v>138.87500000000003</v>
      </c>
      <c r="E12" s="44"/>
      <c r="F12" s="43">
        <f>F11*$F$2</f>
        <v>162.546875</v>
      </c>
      <c r="G12" s="44"/>
      <c r="H12" s="43">
        <f>H11*$F$2</f>
        <v>186.21875</v>
      </c>
      <c r="I12" s="44"/>
    </row>
    <row r="13" spans="1:10" x14ac:dyDescent="0.35">
      <c r="D13" s="37" t="s">
        <v>76</v>
      </c>
      <c r="E13" s="38" t="s">
        <v>77</v>
      </c>
      <c r="F13" s="37" t="s">
        <v>76</v>
      </c>
      <c r="G13" s="38" t="s">
        <v>77</v>
      </c>
      <c r="H13" s="37" t="s">
        <v>76</v>
      </c>
      <c r="I13" s="38" t="s">
        <v>77</v>
      </c>
    </row>
    <row r="14" spans="1:10" ht="13.9" x14ac:dyDescent="0.4">
      <c r="A14" s="26" t="s">
        <v>24</v>
      </c>
    </row>
    <row r="15" spans="1:10" x14ac:dyDescent="0.35">
      <c r="A15" t="s">
        <v>111</v>
      </c>
      <c r="B15" s="25">
        <v>0</v>
      </c>
      <c r="C15" s="25"/>
      <c r="D15" s="45"/>
      <c r="E15" s="46" t="s">
        <v>97</v>
      </c>
      <c r="F15" s="45"/>
      <c r="G15" s="46" t="s">
        <v>97</v>
      </c>
      <c r="H15" s="45"/>
      <c r="I15" s="46" t="s">
        <v>97</v>
      </c>
      <c r="J15" s="27" t="s">
        <v>113</v>
      </c>
    </row>
    <row r="16" spans="1:10" x14ac:dyDescent="0.35">
      <c r="A16" t="s">
        <v>112</v>
      </c>
      <c r="B16" s="31"/>
      <c r="C16" s="31"/>
      <c r="D16" s="45"/>
      <c r="E16" s="46" t="s">
        <v>98</v>
      </c>
      <c r="F16" s="45"/>
      <c r="G16" s="46" t="s">
        <v>98</v>
      </c>
      <c r="H16" s="45"/>
      <c r="I16" s="46" t="s">
        <v>98</v>
      </c>
      <c r="J16" s="27" t="s">
        <v>114</v>
      </c>
    </row>
    <row r="17" spans="1:10" x14ac:dyDescent="0.35">
      <c r="A17" t="s">
        <v>78</v>
      </c>
      <c r="B17" s="25">
        <v>0</v>
      </c>
      <c r="C17" s="25"/>
      <c r="D17" s="47" t="s">
        <v>100</v>
      </c>
      <c r="E17" s="48"/>
      <c r="F17" s="47" t="s">
        <v>100</v>
      </c>
      <c r="G17" s="48"/>
      <c r="H17" s="47" t="s">
        <v>100</v>
      </c>
      <c r="I17" s="48"/>
      <c r="J17" s="27" t="s">
        <v>115</v>
      </c>
    </row>
    <row r="18" spans="1:10" x14ac:dyDescent="0.35">
      <c r="A18" t="s">
        <v>79</v>
      </c>
      <c r="B18" s="25">
        <v>0</v>
      </c>
      <c r="C18" s="25"/>
      <c r="D18" s="45"/>
      <c r="E18" s="46" t="s">
        <v>97</v>
      </c>
      <c r="F18" s="45"/>
      <c r="G18" s="46" t="s">
        <v>98</v>
      </c>
      <c r="H18" s="45"/>
      <c r="I18" s="46" t="s">
        <v>99</v>
      </c>
      <c r="J18" s="27" t="s">
        <v>116</v>
      </c>
    </row>
    <row r="19" spans="1:10" x14ac:dyDescent="0.35">
      <c r="A19" t="s">
        <v>80</v>
      </c>
      <c r="B19" s="25">
        <v>0</v>
      </c>
      <c r="C19" s="25"/>
      <c r="D19" s="45"/>
      <c r="E19" s="46" t="s">
        <v>99</v>
      </c>
      <c r="F19" s="45"/>
      <c r="G19" s="46" t="s">
        <v>99</v>
      </c>
      <c r="H19" s="45"/>
      <c r="I19" s="46" t="s">
        <v>99</v>
      </c>
      <c r="J19" s="27" t="s">
        <v>117</v>
      </c>
    </row>
    <row r="20" spans="1:10" x14ac:dyDescent="0.35">
      <c r="A20" t="s">
        <v>81</v>
      </c>
      <c r="B20" s="25">
        <v>0</v>
      </c>
      <c r="C20" s="25"/>
      <c r="D20" s="45"/>
      <c r="E20" s="46" t="s">
        <v>98</v>
      </c>
      <c r="F20" s="45"/>
      <c r="G20" s="46" t="s">
        <v>98</v>
      </c>
      <c r="H20" s="45"/>
      <c r="I20" s="46" t="s">
        <v>98</v>
      </c>
      <c r="J20" s="27" t="s">
        <v>103</v>
      </c>
    </row>
    <row r="21" spans="1:10" x14ac:dyDescent="0.35">
      <c r="A21" t="s">
        <v>82</v>
      </c>
      <c r="B21" s="25">
        <v>0</v>
      </c>
      <c r="C21" s="25"/>
      <c r="D21" s="45"/>
      <c r="E21" s="46" t="s">
        <v>97</v>
      </c>
      <c r="F21" s="45"/>
      <c r="G21" s="46" t="s">
        <v>98</v>
      </c>
      <c r="H21" s="45"/>
      <c r="I21" s="46" t="s">
        <v>99</v>
      </c>
      <c r="J21" s="27" t="s">
        <v>118</v>
      </c>
    </row>
    <row r="22" spans="1:10" x14ac:dyDescent="0.35">
      <c r="A22" t="s">
        <v>83</v>
      </c>
      <c r="B22" s="25">
        <v>0</v>
      </c>
      <c r="C22" s="25"/>
      <c r="D22" s="45"/>
      <c r="E22" s="46" t="s">
        <v>99</v>
      </c>
      <c r="F22" s="45"/>
      <c r="G22" s="46" t="s">
        <v>99</v>
      </c>
      <c r="H22" s="45"/>
      <c r="I22" s="46" t="s">
        <v>99</v>
      </c>
      <c r="J22" s="27" t="s">
        <v>104</v>
      </c>
    </row>
    <row r="23" spans="1:10" x14ac:dyDescent="0.35">
      <c r="B23" s="25"/>
      <c r="C23" s="25"/>
      <c r="D23" s="45"/>
      <c r="E23" s="48"/>
      <c r="F23" s="45"/>
      <c r="G23" s="48"/>
      <c r="H23" s="45"/>
      <c r="I23" s="48"/>
      <c r="J23" s="27"/>
    </row>
    <row r="24" spans="1:10" ht="13.9" x14ac:dyDescent="0.4">
      <c r="A24" s="26" t="s">
        <v>38</v>
      </c>
      <c r="B24" s="25"/>
      <c r="C24" s="25"/>
      <c r="D24" s="45"/>
      <c r="E24" s="48"/>
      <c r="F24" s="45"/>
      <c r="G24" s="48"/>
      <c r="H24" s="45"/>
      <c r="I24" s="48"/>
      <c r="J24" s="27"/>
    </row>
    <row r="25" spans="1:10" x14ac:dyDescent="0.35">
      <c r="A25" t="s">
        <v>119</v>
      </c>
      <c r="B25" s="25">
        <v>0</v>
      </c>
      <c r="C25" s="25"/>
      <c r="D25" s="47" t="s">
        <v>100</v>
      </c>
      <c r="E25" s="48"/>
      <c r="F25" s="47" t="s">
        <v>100</v>
      </c>
      <c r="G25" s="48"/>
      <c r="H25" s="47" t="s">
        <v>100</v>
      </c>
      <c r="I25" s="46"/>
      <c r="J25" s="27" t="s">
        <v>120</v>
      </c>
    </row>
    <row r="26" spans="1:10" x14ac:dyDescent="0.35">
      <c r="A26" t="s">
        <v>85</v>
      </c>
      <c r="B26" s="28">
        <v>28</v>
      </c>
      <c r="C26" s="25"/>
      <c r="D26" s="47"/>
      <c r="E26" s="46" t="s">
        <v>97</v>
      </c>
      <c r="F26" s="45"/>
      <c r="G26" s="46" t="s">
        <v>98</v>
      </c>
      <c r="H26" s="45"/>
      <c r="I26" s="46" t="s">
        <v>99</v>
      </c>
      <c r="J26" s="27" t="s">
        <v>121</v>
      </c>
    </row>
    <row r="27" spans="1:10" x14ac:dyDescent="0.35">
      <c r="A27" t="s">
        <v>86</v>
      </c>
      <c r="B27" s="28">
        <v>60</v>
      </c>
      <c r="C27" s="25"/>
      <c r="D27" s="47" t="s">
        <v>100</v>
      </c>
      <c r="E27" s="48"/>
      <c r="F27" s="47" t="s">
        <v>100</v>
      </c>
      <c r="G27" s="48"/>
      <c r="H27" s="47" t="s">
        <v>100</v>
      </c>
      <c r="I27" s="49"/>
      <c r="J27" s="27" t="s">
        <v>105</v>
      </c>
    </row>
    <row r="28" spans="1:10" x14ac:dyDescent="0.35">
      <c r="A28" t="s">
        <v>129</v>
      </c>
      <c r="B28" s="28">
        <v>3</v>
      </c>
      <c r="C28" s="25"/>
      <c r="D28" s="50"/>
      <c r="E28" s="46" t="s">
        <v>97</v>
      </c>
      <c r="F28" s="45"/>
      <c r="G28" s="46" t="s">
        <v>98</v>
      </c>
      <c r="H28" s="45"/>
      <c r="I28" s="46" t="s">
        <v>99</v>
      </c>
      <c r="J28" s="27" t="s">
        <v>130</v>
      </c>
    </row>
    <row r="29" spans="1:10" x14ac:dyDescent="0.35">
      <c r="A29" t="s">
        <v>87</v>
      </c>
      <c r="B29" s="25">
        <v>0</v>
      </c>
      <c r="C29" s="25"/>
      <c r="D29" s="45"/>
      <c r="E29" s="46" t="s">
        <v>97</v>
      </c>
      <c r="F29" s="45"/>
      <c r="G29" s="46" t="s">
        <v>98</v>
      </c>
      <c r="H29" s="45"/>
      <c r="I29" s="46" t="s">
        <v>99</v>
      </c>
      <c r="J29" s="27" t="s">
        <v>106</v>
      </c>
    </row>
    <row r="30" spans="1:10" x14ac:dyDescent="0.35">
      <c r="B30" s="25"/>
      <c r="C30" s="25"/>
      <c r="D30" s="45"/>
      <c r="E30" s="48"/>
      <c r="F30" s="45"/>
      <c r="G30" s="48"/>
      <c r="H30" s="45"/>
      <c r="I30" s="48"/>
      <c r="J30" s="27"/>
    </row>
    <row r="31" spans="1:10" ht="14.25" customHeight="1" x14ac:dyDescent="0.4">
      <c r="A31" s="26" t="s">
        <v>54</v>
      </c>
      <c r="B31" s="25"/>
      <c r="C31" s="25"/>
      <c r="D31" s="45"/>
      <c r="E31" s="48"/>
      <c r="F31" s="45"/>
      <c r="G31" s="48"/>
      <c r="H31" s="45"/>
      <c r="I31" s="48"/>
      <c r="J31" s="27"/>
    </row>
    <row r="32" spans="1:10" ht="14.25" customHeight="1" x14ac:dyDescent="0.35">
      <c r="A32" s="24" t="s">
        <v>107</v>
      </c>
      <c r="B32" s="29">
        <v>0</v>
      </c>
      <c r="C32" s="29"/>
      <c r="D32" s="51"/>
      <c r="E32" s="52" t="s">
        <v>97</v>
      </c>
      <c r="F32" s="51"/>
      <c r="G32" s="52" t="s">
        <v>98</v>
      </c>
      <c r="H32" s="51"/>
      <c r="I32" s="52" t="s">
        <v>99</v>
      </c>
      <c r="J32" s="27" t="s">
        <v>122</v>
      </c>
    </row>
    <row r="33" spans="1:10" ht="14.25" customHeight="1" x14ac:dyDescent="0.35">
      <c r="A33" t="s">
        <v>123</v>
      </c>
      <c r="B33" s="29">
        <v>0</v>
      </c>
      <c r="C33" s="25"/>
      <c r="D33" s="45"/>
      <c r="E33" s="52" t="s">
        <v>97</v>
      </c>
      <c r="F33" s="51"/>
      <c r="G33" s="52" t="s">
        <v>98</v>
      </c>
      <c r="H33" s="51"/>
      <c r="I33" s="52" t="s">
        <v>99</v>
      </c>
      <c r="J33" s="27" t="s">
        <v>136</v>
      </c>
    </row>
    <row r="34" spans="1:10" ht="14.25" customHeight="1" x14ac:dyDescent="0.35">
      <c r="A34" t="s">
        <v>125</v>
      </c>
      <c r="B34" s="29">
        <v>0</v>
      </c>
      <c r="C34" s="25"/>
      <c r="D34" s="47"/>
      <c r="E34" s="52" t="s">
        <v>97</v>
      </c>
      <c r="F34" s="47"/>
      <c r="G34" s="52" t="s">
        <v>98</v>
      </c>
      <c r="H34" s="47"/>
      <c r="I34" s="52" t="s">
        <v>99</v>
      </c>
      <c r="J34" s="27" t="s">
        <v>126</v>
      </c>
    </row>
    <row r="35" spans="1:10" ht="14.25" customHeight="1" x14ac:dyDescent="0.35">
      <c r="A35" t="s">
        <v>124</v>
      </c>
      <c r="B35" s="29"/>
      <c r="C35" s="31"/>
      <c r="D35" s="47" t="s">
        <v>100</v>
      </c>
      <c r="E35" s="52"/>
      <c r="F35" s="47" t="s">
        <v>101</v>
      </c>
      <c r="G35" s="52"/>
      <c r="H35" s="47" t="s">
        <v>102</v>
      </c>
      <c r="I35" s="52"/>
      <c r="J35" s="30" t="s">
        <v>127</v>
      </c>
    </row>
    <row r="36" spans="1:10" x14ac:dyDescent="0.35">
      <c r="B36" s="25"/>
      <c r="C36" s="25"/>
      <c r="D36" s="45"/>
      <c r="E36" s="48"/>
      <c r="F36" s="45"/>
      <c r="G36" s="48"/>
      <c r="H36" s="45"/>
      <c r="I36" s="48"/>
      <c r="J36" s="27"/>
    </row>
    <row r="37" spans="1:10" ht="13.9" x14ac:dyDescent="0.4">
      <c r="A37" s="26" t="s">
        <v>53</v>
      </c>
      <c r="B37" s="25"/>
      <c r="C37" s="25"/>
      <c r="D37" s="45"/>
      <c r="E37" s="48"/>
      <c r="F37" s="45"/>
      <c r="G37" s="48"/>
      <c r="H37" s="45"/>
      <c r="I37" s="48"/>
      <c r="J37" s="27"/>
    </row>
    <row r="38" spans="1:10" x14ac:dyDescent="0.35">
      <c r="A38" t="s">
        <v>88</v>
      </c>
      <c r="B38" s="25">
        <v>0</v>
      </c>
      <c r="C38" s="25"/>
      <c r="D38" s="47" t="s">
        <v>100</v>
      </c>
      <c r="E38" s="48"/>
      <c r="F38" s="47" t="s">
        <v>101</v>
      </c>
      <c r="G38" s="48"/>
      <c r="H38" s="47" t="s">
        <v>102</v>
      </c>
      <c r="I38" s="48"/>
      <c r="J38" s="27" t="s">
        <v>128</v>
      </c>
    </row>
    <row r="39" spans="1:10" x14ac:dyDescent="0.35">
      <c r="A39" t="s">
        <v>131</v>
      </c>
      <c r="B39" s="25">
        <v>0</v>
      </c>
      <c r="C39" s="25"/>
      <c r="D39" s="47"/>
      <c r="E39" s="52" t="s">
        <v>97</v>
      </c>
      <c r="F39" s="51"/>
      <c r="G39" s="52" t="s">
        <v>98</v>
      </c>
      <c r="H39" s="51"/>
      <c r="I39" s="52" t="s">
        <v>99</v>
      </c>
      <c r="J39" s="27" t="s">
        <v>138</v>
      </c>
    </row>
    <row r="40" spans="1:10" x14ac:dyDescent="0.35">
      <c r="A40" t="s">
        <v>89</v>
      </c>
      <c r="B40" s="25">
        <v>0</v>
      </c>
      <c r="C40" s="25"/>
      <c r="D40" s="47" t="s">
        <v>100</v>
      </c>
      <c r="E40" s="48"/>
      <c r="F40" s="47" t="s">
        <v>101</v>
      </c>
      <c r="G40" s="48"/>
      <c r="H40" s="47" t="s">
        <v>102</v>
      </c>
      <c r="I40" s="48"/>
      <c r="J40" s="27" t="s">
        <v>132</v>
      </c>
    </row>
    <row r="41" spans="1:10" x14ac:dyDescent="0.35">
      <c r="A41" t="s">
        <v>135</v>
      </c>
      <c r="B41" s="25">
        <v>0</v>
      </c>
      <c r="C41" s="25"/>
      <c r="D41" s="47" t="s">
        <v>100</v>
      </c>
      <c r="E41" s="48"/>
      <c r="F41" s="47" t="s">
        <v>100</v>
      </c>
      <c r="G41" s="48"/>
      <c r="H41" s="47" t="s">
        <v>100</v>
      </c>
      <c r="I41" s="48"/>
      <c r="J41" s="27" t="s">
        <v>133</v>
      </c>
    </row>
    <row r="42" spans="1:10" x14ac:dyDescent="0.35">
      <c r="A42" t="s">
        <v>90</v>
      </c>
      <c r="B42" s="25">
        <v>0</v>
      </c>
      <c r="C42" s="25"/>
      <c r="D42" s="45"/>
      <c r="E42" s="52" t="s">
        <v>97</v>
      </c>
      <c r="F42" s="51"/>
      <c r="G42" s="52" t="s">
        <v>98</v>
      </c>
      <c r="H42" s="51"/>
      <c r="I42" s="52" t="s">
        <v>99</v>
      </c>
      <c r="J42" s="27" t="s">
        <v>134</v>
      </c>
    </row>
    <row r="43" spans="1:10" x14ac:dyDescent="0.35">
      <c r="B43" s="25"/>
      <c r="C43" s="25"/>
      <c r="D43" s="45"/>
      <c r="E43" s="48"/>
      <c r="F43" s="45"/>
      <c r="G43" s="48"/>
      <c r="H43" s="45"/>
      <c r="I43" s="48"/>
      <c r="J43" s="27"/>
    </row>
    <row r="44" spans="1:10" ht="13.9" x14ac:dyDescent="0.4">
      <c r="A44" s="26" t="s">
        <v>59</v>
      </c>
      <c r="B44" s="25"/>
      <c r="C44" s="25"/>
      <c r="D44" s="45"/>
      <c r="E44" s="48"/>
      <c r="F44" s="45"/>
      <c r="G44" s="48"/>
      <c r="H44" s="45"/>
      <c r="I44" s="48"/>
      <c r="J44" s="27"/>
    </row>
    <row r="45" spans="1:10" x14ac:dyDescent="0.35">
      <c r="A45" t="s">
        <v>137</v>
      </c>
      <c r="B45" s="25">
        <v>0</v>
      </c>
      <c r="C45" s="25"/>
      <c r="D45" s="45"/>
      <c r="E45" s="52" t="s">
        <v>97</v>
      </c>
      <c r="F45" s="51"/>
      <c r="G45" s="52" t="s">
        <v>97</v>
      </c>
      <c r="H45" s="51"/>
      <c r="I45" s="52" t="s">
        <v>98</v>
      </c>
      <c r="J45" s="27" t="s">
        <v>141</v>
      </c>
    </row>
    <row r="46" spans="1:10" x14ac:dyDescent="0.35">
      <c r="A46" t="s">
        <v>91</v>
      </c>
      <c r="B46" s="25">
        <v>0</v>
      </c>
      <c r="C46" s="25"/>
      <c r="D46" s="47" t="s">
        <v>100</v>
      </c>
      <c r="E46" s="48"/>
      <c r="F46" s="47" t="s">
        <v>100</v>
      </c>
      <c r="G46" s="48"/>
      <c r="H46" s="47" t="s">
        <v>100</v>
      </c>
      <c r="I46" s="48"/>
      <c r="J46" s="27" t="s">
        <v>139</v>
      </c>
    </row>
    <row r="47" spans="1:10" x14ac:dyDescent="0.35">
      <c r="A47" t="s">
        <v>142</v>
      </c>
      <c r="B47" s="25">
        <v>0</v>
      </c>
      <c r="C47" s="25"/>
      <c r="D47" s="47" t="s">
        <v>100</v>
      </c>
      <c r="E47" s="52" t="s">
        <v>97</v>
      </c>
      <c r="F47" s="47" t="s">
        <v>100</v>
      </c>
      <c r="G47" s="52" t="s">
        <v>97</v>
      </c>
      <c r="H47" s="47" t="s">
        <v>100</v>
      </c>
      <c r="I47" s="52" t="s">
        <v>97</v>
      </c>
      <c r="J47" s="27" t="s">
        <v>140</v>
      </c>
    </row>
    <row r="48" spans="1:10" x14ac:dyDescent="0.35">
      <c r="B48" s="25"/>
      <c r="C48" s="25"/>
      <c r="D48" s="45"/>
      <c r="E48" s="48"/>
      <c r="F48" s="45"/>
      <c r="G48" s="48"/>
      <c r="H48" s="45"/>
      <c r="I48" s="48"/>
      <c r="J48" s="27"/>
    </row>
    <row r="49" spans="1:10" ht="13.9" x14ac:dyDescent="0.4">
      <c r="A49" s="26" t="s">
        <v>52</v>
      </c>
      <c r="B49" s="25"/>
      <c r="C49" s="25"/>
      <c r="D49" s="45"/>
      <c r="E49" s="48"/>
      <c r="F49" s="45"/>
      <c r="G49" s="48"/>
      <c r="H49" s="45"/>
      <c r="I49" s="48"/>
      <c r="J49" s="27"/>
    </row>
    <row r="50" spans="1:10" x14ac:dyDescent="0.35">
      <c r="A50" t="s">
        <v>92</v>
      </c>
      <c r="B50" s="25">
        <v>0</v>
      </c>
      <c r="C50" s="25"/>
      <c r="D50" s="47" t="s">
        <v>100</v>
      </c>
      <c r="E50" s="52"/>
      <c r="F50" s="47" t="s">
        <v>101</v>
      </c>
      <c r="G50" s="52"/>
      <c r="H50" s="47" t="s">
        <v>102</v>
      </c>
      <c r="I50" s="52"/>
      <c r="J50" s="30" t="s">
        <v>143</v>
      </c>
    </row>
    <row r="51" spans="1:10" x14ac:dyDescent="0.35">
      <c r="A51" t="s">
        <v>144</v>
      </c>
      <c r="B51" s="25">
        <v>0</v>
      </c>
      <c r="C51" s="25"/>
      <c r="D51" s="47" t="s">
        <v>100</v>
      </c>
      <c r="E51" s="52"/>
      <c r="F51" s="47" t="s">
        <v>101</v>
      </c>
      <c r="G51" s="52"/>
      <c r="H51" s="47" t="s">
        <v>102</v>
      </c>
      <c r="I51" s="52"/>
      <c r="J51" s="27" t="s">
        <v>145</v>
      </c>
    </row>
    <row r="52" spans="1:10" x14ac:dyDescent="0.35">
      <c r="B52" s="25"/>
      <c r="C52" s="25"/>
      <c r="D52" s="45"/>
      <c r="E52" s="48"/>
      <c r="F52" s="45"/>
      <c r="G52" s="48"/>
      <c r="H52" s="45"/>
      <c r="I52" s="48"/>
      <c r="J52" s="27"/>
    </row>
    <row r="53" spans="1:10" ht="13.9" x14ac:dyDescent="0.4">
      <c r="A53" s="26" t="s">
        <v>47</v>
      </c>
      <c r="B53" s="25"/>
      <c r="C53" s="25"/>
      <c r="D53" s="45"/>
      <c r="E53" s="48"/>
      <c r="F53" s="45"/>
      <c r="G53" s="48"/>
      <c r="H53" s="45"/>
      <c r="I53" s="48"/>
      <c r="J53" s="27"/>
    </row>
    <row r="54" spans="1:10" x14ac:dyDescent="0.35">
      <c r="A54" t="s">
        <v>93</v>
      </c>
      <c r="B54" s="25">
        <v>0</v>
      </c>
      <c r="C54" s="25"/>
      <c r="D54" s="45"/>
      <c r="E54" s="52" t="s">
        <v>97</v>
      </c>
      <c r="F54" s="51"/>
      <c r="G54" s="52" t="s">
        <v>98</v>
      </c>
      <c r="H54" s="51"/>
      <c r="I54" s="52" t="s">
        <v>99</v>
      </c>
      <c r="J54" s="27" t="s">
        <v>108</v>
      </c>
    </row>
    <row r="55" spans="1:10" x14ac:dyDescent="0.35">
      <c r="A55" t="s">
        <v>146</v>
      </c>
      <c r="B55" s="25">
        <v>0</v>
      </c>
      <c r="C55" s="25"/>
      <c r="D55" s="45" t="s">
        <v>100</v>
      </c>
      <c r="E55" s="52" t="s">
        <v>97</v>
      </c>
      <c r="F55" s="45" t="s">
        <v>100</v>
      </c>
      <c r="G55" s="52" t="s">
        <v>98</v>
      </c>
      <c r="H55" s="45" t="s">
        <v>100</v>
      </c>
      <c r="I55" s="52" t="s">
        <v>99</v>
      </c>
      <c r="J55" s="27" t="s">
        <v>147</v>
      </c>
    </row>
    <row r="56" spans="1:10" x14ac:dyDescent="0.35">
      <c r="A56" t="s">
        <v>149</v>
      </c>
      <c r="B56" s="25">
        <v>0</v>
      </c>
      <c r="C56" s="25"/>
      <c r="D56" s="47" t="s">
        <v>100</v>
      </c>
      <c r="E56" s="48"/>
      <c r="F56" s="47" t="s">
        <v>101</v>
      </c>
      <c r="G56" s="48"/>
      <c r="H56" s="47" t="s">
        <v>102</v>
      </c>
      <c r="I56" s="52"/>
      <c r="J56" s="27" t="s">
        <v>110</v>
      </c>
    </row>
    <row r="57" spans="1:10" x14ac:dyDescent="0.35">
      <c r="A57" t="s">
        <v>95</v>
      </c>
      <c r="B57" s="25">
        <v>0</v>
      </c>
      <c r="C57" s="25"/>
      <c r="D57" s="47" t="s">
        <v>100</v>
      </c>
      <c r="E57" s="48"/>
      <c r="F57" s="47" t="s">
        <v>101</v>
      </c>
      <c r="G57" s="48"/>
      <c r="H57" s="47" t="s">
        <v>102</v>
      </c>
      <c r="I57" s="52"/>
      <c r="J57" s="27" t="s">
        <v>150</v>
      </c>
    </row>
    <row r="58" spans="1:10" x14ac:dyDescent="0.35">
      <c r="A58" t="s">
        <v>96</v>
      </c>
      <c r="B58" s="25">
        <v>0</v>
      </c>
      <c r="C58" s="25"/>
      <c r="D58" s="45"/>
      <c r="E58" s="52" t="s">
        <v>97</v>
      </c>
      <c r="F58" s="51"/>
      <c r="G58" s="52" t="s">
        <v>98</v>
      </c>
      <c r="H58" s="51"/>
      <c r="I58" s="52" t="s">
        <v>99</v>
      </c>
      <c r="J58" s="27" t="s">
        <v>109</v>
      </c>
    </row>
    <row r="59" spans="1:10" x14ac:dyDescent="0.35">
      <c r="A59" t="s">
        <v>94</v>
      </c>
      <c r="B59" s="31">
        <v>0</v>
      </c>
      <c r="C59" s="31"/>
      <c r="D59" s="47" t="s">
        <v>100</v>
      </c>
      <c r="E59" s="48"/>
      <c r="F59" s="47" t="s">
        <v>101</v>
      </c>
      <c r="G59" s="48"/>
      <c r="H59" s="47" t="s">
        <v>102</v>
      </c>
      <c r="I59" s="52"/>
      <c r="J59" s="27" t="s">
        <v>148</v>
      </c>
    </row>
    <row r="60" spans="1:10" x14ac:dyDescent="0.35">
      <c r="J60" s="27"/>
    </row>
    <row r="61" spans="1:10" x14ac:dyDescent="0.35">
      <c r="J61" s="27"/>
    </row>
    <row r="62" spans="1:10" x14ac:dyDescent="0.35">
      <c r="J62" s="27"/>
    </row>
    <row r="63" spans="1:10" x14ac:dyDescent="0.35">
      <c r="J63" s="27"/>
    </row>
    <row r="64" spans="1:10" x14ac:dyDescent="0.35">
      <c r="J64" s="27"/>
    </row>
    <row r="65" spans="10:10" x14ac:dyDescent="0.35">
      <c r="J65" s="27"/>
    </row>
    <row r="66" spans="10:10" x14ac:dyDescent="0.35">
      <c r="J66" s="27"/>
    </row>
  </sheetData>
  <mergeCells count="20">
    <mergeCell ref="B12:C12"/>
    <mergeCell ref="F8:G8"/>
    <mergeCell ref="F9:G9"/>
    <mergeCell ref="B8:C8"/>
    <mergeCell ref="B9:C9"/>
    <mergeCell ref="B10:C10"/>
    <mergeCell ref="B11:C11"/>
    <mergeCell ref="F10:G10"/>
    <mergeCell ref="F11:G11"/>
    <mergeCell ref="D12:E12"/>
    <mergeCell ref="F12:G12"/>
    <mergeCell ref="D8:E8"/>
    <mergeCell ref="D9:E9"/>
    <mergeCell ref="D10:E10"/>
    <mergeCell ref="D11:E11"/>
    <mergeCell ref="H8:I8"/>
    <mergeCell ref="H9:I9"/>
    <mergeCell ref="H10:I10"/>
    <mergeCell ref="H11:I11"/>
    <mergeCell ref="H12:I12"/>
  </mergeCell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EA1EC-5B14-449C-B685-A99614F2C7AD}">
  <dimension ref="A2:E7"/>
  <sheetViews>
    <sheetView topLeftCell="A10" workbookViewId="0">
      <selection activeCell="C12" sqref="C12"/>
    </sheetView>
  </sheetViews>
  <sheetFormatPr defaultRowHeight="13.5" x14ac:dyDescent="0.35"/>
  <sheetData>
    <row r="2" spans="1:5" ht="17.649999999999999" x14ac:dyDescent="0.5">
      <c r="A2" t="s">
        <v>47</v>
      </c>
      <c r="E2" s="23"/>
    </row>
    <row r="4" spans="1:5" ht="23.25" x14ac:dyDescent="0.7">
      <c r="A4" t="s">
        <v>48</v>
      </c>
    </row>
    <row r="5" spans="1:5" ht="23.25" x14ac:dyDescent="0.7">
      <c r="A5" t="s">
        <v>49</v>
      </c>
    </row>
    <row r="6" spans="1:5" ht="23.25" x14ac:dyDescent="0.7">
      <c r="A6" t="s">
        <v>50</v>
      </c>
    </row>
    <row r="7" spans="1:5" x14ac:dyDescent="0.35">
      <c r="A7" t="s">
        <v>51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F9E61-4D4E-40A3-A7BC-68640C6FBA6B}">
  <dimension ref="A2:B6"/>
  <sheetViews>
    <sheetView workbookViewId="0">
      <selection activeCell="B7" sqref="B7"/>
    </sheetView>
  </sheetViews>
  <sheetFormatPr defaultRowHeight="13.5" x14ac:dyDescent="0.35"/>
  <cols>
    <col min="1" max="1" width="19.1875" bestFit="1" customWidth="1"/>
  </cols>
  <sheetData>
    <row r="2" spans="1:2" x14ac:dyDescent="0.35">
      <c r="A2" t="s">
        <v>19</v>
      </c>
    </row>
    <row r="3" spans="1:2" x14ac:dyDescent="0.35">
      <c r="A3" t="s">
        <v>20</v>
      </c>
      <c r="B3" t="s">
        <v>55</v>
      </c>
    </row>
    <row r="4" spans="1:2" x14ac:dyDescent="0.35">
      <c r="A4" t="s">
        <v>21</v>
      </c>
      <c r="B4" t="s">
        <v>56</v>
      </c>
    </row>
    <row r="5" spans="1:2" x14ac:dyDescent="0.35">
      <c r="A5" t="s">
        <v>22</v>
      </c>
      <c r="B5" t="s">
        <v>56</v>
      </c>
    </row>
    <row r="6" spans="1:2" x14ac:dyDescent="0.35">
      <c r="A6" t="s">
        <v>23</v>
      </c>
      <c r="B6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02BDE-DA2B-4D3D-A30C-C89B4510AA7A}">
  <dimension ref="A1:L19"/>
  <sheetViews>
    <sheetView zoomScale="140" zoomScaleNormal="140" workbookViewId="0">
      <selection activeCell="C4" sqref="C4"/>
    </sheetView>
  </sheetViews>
  <sheetFormatPr defaultRowHeight="13.5" x14ac:dyDescent="0.35"/>
  <cols>
    <col min="1" max="1" width="17.0625" customWidth="1"/>
    <col min="6" max="6" width="5.9375" bestFit="1" customWidth="1"/>
    <col min="7" max="7" width="11.3125" customWidth="1"/>
    <col min="8" max="8" width="8.3125" customWidth="1"/>
    <col min="9" max="9" width="9.3125" bestFit="1" customWidth="1"/>
    <col min="10" max="10" width="9.3125" customWidth="1"/>
  </cols>
  <sheetData>
    <row r="1" spans="1:12" x14ac:dyDescent="0.35">
      <c r="A1" t="s">
        <v>11</v>
      </c>
    </row>
    <row r="2" spans="1:12" ht="25.15" x14ac:dyDescent="0.95">
      <c r="A2" s="2" t="s">
        <v>9</v>
      </c>
    </row>
    <row r="3" spans="1:12" ht="19.5" thickBot="1" x14ac:dyDescent="0.4">
      <c r="A3" s="3">
        <v>45292</v>
      </c>
      <c r="I3" t="s">
        <v>10</v>
      </c>
    </row>
    <row r="4" spans="1:12" ht="27.4" thickBot="1" x14ac:dyDescent="0.4">
      <c r="B4" s="34" t="s">
        <v>0</v>
      </c>
      <c r="C4" s="34" t="s">
        <v>1</v>
      </c>
      <c r="D4" s="1" t="s">
        <v>2</v>
      </c>
      <c r="G4" s="18" t="s">
        <v>18</v>
      </c>
      <c r="H4" s="1"/>
      <c r="I4" s="9">
        <v>5000</v>
      </c>
      <c r="J4" s="14"/>
      <c r="K4" s="8">
        <v>13000</v>
      </c>
    </row>
    <row r="5" spans="1:12" x14ac:dyDescent="0.35">
      <c r="A5" s="1" t="s">
        <v>3</v>
      </c>
      <c r="B5" s="1">
        <v>5414</v>
      </c>
      <c r="C5" s="1">
        <v>5442</v>
      </c>
      <c r="D5" s="1">
        <v>10856</v>
      </c>
      <c r="E5" s="4">
        <f>D5/$B$19</f>
        <v>0.14839318178711539</v>
      </c>
      <c r="F5" s="4"/>
      <c r="G5" s="4"/>
      <c r="H5" s="4"/>
      <c r="I5" s="5">
        <f>$I$4*E5</f>
        <v>741.96590893557698</v>
      </c>
      <c r="J5" s="5"/>
      <c r="K5" s="5">
        <f>$K$4*E5</f>
        <v>1929.1113632325</v>
      </c>
    </row>
    <row r="6" spans="1:12" x14ac:dyDescent="0.35">
      <c r="A6" s="1" t="s">
        <v>4</v>
      </c>
      <c r="B6" s="1">
        <v>1051</v>
      </c>
      <c r="C6" s="1">
        <v>959</v>
      </c>
      <c r="D6" s="1">
        <v>2010</v>
      </c>
      <c r="E6" s="4">
        <f t="shared" ref="E6:E10" si="0">D6/$B$19</f>
        <v>2.7475156170974752E-2</v>
      </c>
      <c r="F6" s="4"/>
      <c r="G6" s="4"/>
      <c r="H6" s="4"/>
      <c r="I6" s="5">
        <f t="shared" ref="I6:I10" si="1">$I$4*E6</f>
        <v>137.37578085487377</v>
      </c>
      <c r="J6" s="5"/>
      <c r="K6" s="5">
        <f t="shared" ref="K6:K10" si="2">$K$4*E6</f>
        <v>357.17703022267176</v>
      </c>
    </row>
    <row r="7" spans="1:12" x14ac:dyDescent="0.35">
      <c r="A7" s="1" t="s">
        <v>5</v>
      </c>
      <c r="B7" s="1">
        <v>757</v>
      </c>
      <c r="C7" s="1">
        <v>684</v>
      </c>
      <c r="D7" s="1">
        <v>1441</v>
      </c>
      <c r="E7" s="4">
        <f t="shared" si="0"/>
        <v>1.9697363205161501E-2</v>
      </c>
      <c r="F7" s="4"/>
      <c r="G7" s="4"/>
      <c r="H7" s="4"/>
      <c r="I7" s="5">
        <f t="shared" si="1"/>
        <v>98.486816025807514</v>
      </c>
      <c r="J7" s="5"/>
      <c r="K7" s="5">
        <f t="shared" si="2"/>
        <v>256.06572166709952</v>
      </c>
    </row>
    <row r="8" spans="1:12" x14ac:dyDescent="0.35">
      <c r="A8" s="7" t="s">
        <v>6</v>
      </c>
      <c r="B8" s="1">
        <v>773</v>
      </c>
      <c r="C8" s="1">
        <v>753</v>
      </c>
      <c r="D8" s="1">
        <v>1526</v>
      </c>
      <c r="E8" s="19">
        <f>D8/$B$19</f>
        <v>2.0859247918859441E-2</v>
      </c>
      <c r="F8" s="4">
        <f>D8/D11</f>
        <v>7.5537075537075532E-2</v>
      </c>
      <c r="G8" s="13">
        <v>580</v>
      </c>
      <c r="I8" s="6">
        <f t="shared" si="1"/>
        <v>104.29623959429721</v>
      </c>
      <c r="J8" s="15">
        <f>I8/G8</f>
        <v>0.17982110274878829</v>
      </c>
      <c r="K8" s="6">
        <f t="shared" si="2"/>
        <v>271.17022294517272</v>
      </c>
      <c r="L8" s="15">
        <f>K8/G8</f>
        <v>0.46753486714684955</v>
      </c>
    </row>
    <row r="9" spans="1:12" x14ac:dyDescent="0.35">
      <c r="A9" s="1" t="s">
        <v>7</v>
      </c>
      <c r="B9" s="1">
        <v>1120</v>
      </c>
      <c r="C9" s="1">
        <v>1093</v>
      </c>
      <c r="D9" s="1">
        <v>2213</v>
      </c>
      <c r="E9" s="4">
        <f t="shared" si="0"/>
        <v>3.0250010251923944E-2</v>
      </c>
      <c r="F9" s="4"/>
      <c r="G9" s="4"/>
      <c r="H9" s="4"/>
      <c r="I9" s="5">
        <f t="shared" si="1"/>
        <v>151.25005125961971</v>
      </c>
      <c r="J9" s="5"/>
      <c r="K9" s="5">
        <f t="shared" si="2"/>
        <v>393.25013327501125</v>
      </c>
    </row>
    <row r="10" spans="1:12" x14ac:dyDescent="0.35">
      <c r="A10" s="1" t="s">
        <v>8</v>
      </c>
      <c r="B10" s="1">
        <v>1081</v>
      </c>
      <c r="C10" s="1">
        <v>1075</v>
      </c>
      <c r="D10" s="1">
        <v>2156</v>
      </c>
      <c r="E10" s="4">
        <f t="shared" si="0"/>
        <v>2.9470864032150032E-2</v>
      </c>
      <c r="F10" s="4"/>
      <c r="G10" s="4"/>
      <c r="H10" s="4"/>
      <c r="I10" s="5">
        <f t="shared" si="1"/>
        <v>147.35432016075015</v>
      </c>
      <c r="J10" s="5"/>
      <c r="K10" s="5">
        <f t="shared" si="2"/>
        <v>383.12123241795041</v>
      </c>
    </row>
    <row r="11" spans="1:12" x14ac:dyDescent="0.35">
      <c r="A11" s="1" t="s">
        <v>2</v>
      </c>
      <c r="B11" s="1">
        <v>10196</v>
      </c>
      <c r="C11" s="1">
        <v>10006</v>
      </c>
      <c r="D11" s="1">
        <v>20202</v>
      </c>
    </row>
    <row r="12" spans="1:12" x14ac:dyDescent="0.35">
      <c r="H12" s="20">
        <f>G8/G19</f>
        <v>1.8267716535433069E-2</v>
      </c>
      <c r="I12" s="21">
        <f>H12*I4</f>
        <v>91.338582677165348</v>
      </c>
      <c r="J12" s="15">
        <f>I12/G8</f>
        <v>0.15748031496062992</v>
      </c>
      <c r="K12" s="21">
        <f>H12*K4</f>
        <v>237.4803149606299</v>
      </c>
      <c r="L12" s="15">
        <f>K12/G8</f>
        <v>0.40944881889763773</v>
      </c>
    </row>
    <row r="13" spans="1:12" ht="13.9" x14ac:dyDescent="0.35">
      <c r="A13" s="10" t="s">
        <v>16</v>
      </c>
      <c r="F13">
        <f>F8*5500</f>
        <v>415.45391545391544</v>
      </c>
    </row>
    <row r="14" spans="1:12" x14ac:dyDescent="0.35">
      <c r="A14" s="1" t="s">
        <v>12</v>
      </c>
      <c r="B14">
        <v>20980</v>
      </c>
    </row>
    <row r="15" spans="1:12" x14ac:dyDescent="0.35">
      <c r="A15" s="1" t="s">
        <v>3</v>
      </c>
      <c r="B15">
        <f>D11</f>
        <v>20202</v>
      </c>
    </row>
    <row r="16" spans="1:12" x14ac:dyDescent="0.35">
      <c r="A16" s="1" t="s">
        <v>15</v>
      </c>
      <c r="B16">
        <v>18398</v>
      </c>
    </row>
    <row r="17" spans="1:8" x14ac:dyDescent="0.35">
      <c r="A17" s="16" t="s">
        <v>13</v>
      </c>
      <c r="B17" s="17">
        <v>19267</v>
      </c>
    </row>
    <row r="18" spans="1:8" x14ac:dyDescent="0.35">
      <c r="A18" s="12" t="s">
        <v>14</v>
      </c>
      <c r="B18" s="11">
        <v>13577</v>
      </c>
    </row>
    <row r="19" spans="1:8" x14ac:dyDescent="0.35">
      <c r="A19" s="1" t="s">
        <v>17</v>
      </c>
      <c r="B19">
        <f>B14+B15+B16+B18</f>
        <v>73157</v>
      </c>
      <c r="G19" s="13">
        <v>31750</v>
      </c>
      <c r="H19" s="13"/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83573-DBEA-4EA4-AD14-A214DFBDDB33}">
  <dimension ref="A2:E8"/>
  <sheetViews>
    <sheetView zoomScale="166" zoomScaleNormal="70" workbookViewId="0">
      <selection activeCell="B10" sqref="B10"/>
    </sheetView>
  </sheetViews>
  <sheetFormatPr defaultRowHeight="13.5" x14ac:dyDescent="0.35"/>
  <sheetData>
    <row r="2" spans="1:5" ht="17.649999999999999" x14ac:dyDescent="0.5">
      <c r="A2" t="s">
        <v>24</v>
      </c>
      <c r="E2" s="23"/>
    </row>
    <row r="3" spans="1:5" ht="17.649999999999999" x14ac:dyDescent="0.5">
      <c r="E3" s="23"/>
    </row>
    <row r="4" spans="1:5" ht="23.25" x14ac:dyDescent="0.7">
      <c r="A4" s="22" t="s">
        <v>25</v>
      </c>
    </row>
    <row r="5" spans="1:5" ht="23.25" x14ac:dyDescent="0.7">
      <c r="A5" s="22" t="s">
        <v>26</v>
      </c>
    </row>
    <row r="6" spans="1:5" ht="23.25" x14ac:dyDescent="0.7">
      <c r="A6" s="22" t="s">
        <v>27</v>
      </c>
    </row>
    <row r="7" spans="1:5" ht="23.25" x14ac:dyDescent="0.7">
      <c r="A7" s="22" t="s">
        <v>28</v>
      </c>
    </row>
    <row r="8" spans="1:5" x14ac:dyDescent="0.35">
      <c r="A8" s="22" t="s">
        <v>29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BB205-DCB1-4046-8949-2D284AD80252}">
  <dimension ref="A2:E8"/>
  <sheetViews>
    <sheetView topLeftCell="A3" workbookViewId="0">
      <selection activeCell="B11" sqref="B11"/>
    </sheetView>
  </sheetViews>
  <sheetFormatPr defaultRowHeight="13.5" x14ac:dyDescent="0.35"/>
  <sheetData>
    <row r="2" spans="1:5" ht="17.649999999999999" x14ac:dyDescent="0.5">
      <c r="A2" t="s">
        <v>38</v>
      </c>
      <c r="E2" s="23"/>
    </row>
    <row r="3" spans="1:5" ht="17.649999999999999" x14ac:dyDescent="0.5">
      <c r="E3" s="23"/>
    </row>
    <row r="4" spans="1:5" ht="23.25" x14ac:dyDescent="0.7">
      <c r="A4" s="24" t="s">
        <v>30</v>
      </c>
    </row>
    <row r="5" spans="1:5" ht="23.25" x14ac:dyDescent="0.7">
      <c r="A5" s="24" t="s">
        <v>31</v>
      </c>
    </row>
    <row r="6" spans="1:5" ht="23.25" x14ac:dyDescent="0.7">
      <c r="A6" s="24" t="s">
        <v>32</v>
      </c>
    </row>
    <row r="7" spans="1:5" ht="23.25" x14ac:dyDescent="0.7">
      <c r="A7" s="24" t="s">
        <v>33</v>
      </c>
    </row>
    <row r="8" spans="1:5" x14ac:dyDescent="0.35">
      <c r="A8" s="24" t="s">
        <v>34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697EB-D125-4DA0-876D-6E23A6184EF4}">
  <dimension ref="A2:E6"/>
  <sheetViews>
    <sheetView zoomScaleNormal="100" workbookViewId="0">
      <selection activeCell="A6" sqref="A4:A6"/>
    </sheetView>
  </sheetViews>
  <sheetFormatPr defaultRowHeight="13.5" x14ac:dyDescent="0.35"/>
  <cols>
    <col min="1" max="1" width="18.1875" customWidth="1"/>
  </cols>
  <sheetData>
    <row r="2" spans="1:5" ht="17.649999999999999" x14ac:dyDescent="0.5">
      <c r="A2" t="s">
        <v>54</v>
      </c>
      <c r="E2" s="23"/>
    </row>
    <row r="3" spans="1:5" ht="14.25" customHeight="1" x14ac:dyDescent="0.5">
      <c r="E3" s="23"/>
    </row>
    <row r="4" spans="1:5" ht="23.25" x14ac:dyDescent="0.7">
      <c r="A4" t="s">
        <v>35</v>
      </c>
    </row>
    <row r="5" spans="1:5" ht="23.25" x14ac:dyDescent="0.7">
      <c r="A5" t="s">
        <v>36</v>
      </c>
    </row>
    <row r="6" spans="1:5" x14ac:dyDescent="0.35">
      <c r="A6" t="s">
        <v>37</v>
      </c>
    </row>
  </sheetData>
  <pageMargins left="0.7" right="0.7" top="0.75" bottom="0.75" header="0.3" footer="0.3"/>
  <pageSetup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B2F9E-2B7A-4E94-81E9-9FD4089A87A9}">
  <dimension ref="A2:F8"/>
  <sheetViews>
    <sheetView topLeftCell="A10" workbookViewId="0">
      <selection activeCell="A2" sqref="A2"/>
    </sheetView>
  </sheetViews>
  <sheetFormatPr defaultRowHeight="13.5" x14ac:dyDescent="0.35"/>
  <sheetData>
    <row r="2" spans="1:6" ht="17.649999999999999" x14ac:dyDescent="0.5">
      <c r="A2" t="s">
        <v>53</v>
      </c>
      <c r="F2" s="23"/>
    </row>
    <row r="4" spans="1:6" ht="23.25" x14ac:dyDescent="0.7">
      <c r="A4" t="s">
        <v>39</v>
      </c>
    </row>
    <row r="5" spans="1:6" ht="23.25" x14ac:dyDescent="0.7">
      <c r="A5" t="s">
        <v>40</v>
      </c>
    </row>
    <row r="6" spans="1:6" ht="23.25" x14ac:dyDescent="0.7">
      <c r="A6" t="s">
        <v>41</v>
      </c>
    </row>
    <row r="7" spans="1:6" ht="23.25" x14ac:dyDescent="0.7">
      <c r="A7" t="s">
        <v>42</v>
      </c>
    </row>
    <row r="8" spans="1:6" x14ac:dyDescent="0.35">
      <c r="A8" t="s">
        <v>43</v>
      </c>
    </row>
  </sheetData>
  <pageMargins left="0.7" right="0.7" top="0.75" bottom="0.75" header="0.3" footer="0.3"/>
  <pageSetup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3BE00-685B-43E2-996D-1B6C726C3EF1}">
  <dimension ref="A2:E6"/>
  <sheetViews>
    <sheetView zoomScaleNormal="100" workbookViewId="0">
      <selection activeCell="M17" sqref="M17"/>
    </sheetView>
  </sheetViews>
  <sheetFormatPr defaultRowHeight="13.5" x14ac:dyDescent="0.35"/>
  <cols>
    <col min="1" max="1" width="30.4375" customWidth="1"/>
  </cols>
  <sheetData>
    <row r="2" spans="1:5" ht="17.649999999999999" x14ac:dyDescent="0.5">
      <c r="A2" t="s">
        <v>59</v>
      </c>
      <c r="E2" s="23"/>
    </row>
    <row r="4" spans="1:5" x14ac:dyDescent="0.35">
      <c r="A4" t="s">
        <v>60</v>
      </c>
    </row>
    <row r="5" spans="1:5" ht="23.25" x14ac:dyDescent="0.7">
      <c r="A5" t="s">
        <v>57</v>
      </c>
    </row>
    <row r="6" spans="1:5" x14ac:dyDescent="0.35">
      <c r="A6" t="s">
        <v>58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44940-A31A-4807-BC61-91DB8BDD2761}">
  <dimension ref="A2:E6"/>
  <sheetViews>
    <sheetView topLeftCell="A3" workbookViewId="0">
      <selection activeCell="B16" sqref="B16"/>
    </sheetView>
  </sheetViews>
  <sheetFormatPr defaultRowHeight="13.5" x14ac:dyDescent="0.35"/>
  <sheetData>
    <row r="2" spans="1:5" ht="17.649999999999999" x14ac:dyDescent="0.5">
      <c r="A2" t="s">
        <v>52</v>
      </c>
      <c r="E2" s="23"/>
    </row>
    <row r="4" spans="1:5" ht="23.25" x14ac:dyDescent="0.7">
      <c r="A4" t="s">
        <v>44</v>
      </c>
    </row>
    <row r="5" spans="1:5" ht="23.25" x14ac:dyDescent="0.7">
      <c r="A5" t="s">
        <v>45</v>
      </c>
    </row>
    <row r="6" spans="1:5" x14ac:dyDescent="0.35">
      <c r="A6" t="s">
        <v>46</v>
      </c>
    </row>
  </sheetData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ad200093-0cba-48cb-9853-16fb53354a4d}" enabled="0" method="" siteId="{ad200093-0cba-48cb-9853-16fb53354a4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10</vt:i4>
      </vt:variant>
    </vt:vector>
  </HeadingPairs>
  <TitlesOfParts>
    <vt:vector size="10" baseType="lpstr">
      <vt:lpstr>Gevolgen schaalsprong</vt:lpstr>
      <vt:lpstr>Opties</vt:lpstr>
      <vt:lpstr>Aantal woningen</vt:lpstr>
      <vt:lpstr>Bereikbaarheid</vt:lpstr>
      <vt:lpstr>Landschap en klimaat</vt:lpstr>
      <vt:lpstr>Samenleving</vt:lpstr>
      <vt:lpstr>Voorzieningen</vt:lpstr>
      <vt:lpstr>Welzijn en gezondheid</vt:lpstr>
      <vt:lpstr>Werken</vt:lpstr>
      <vt:lpstr>Wonen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Gasseling, Jos</dc:creator>
  <cp:lastModifiedBy>Hein van Hout</cp:lastModifiedBy>
  <dcterms:created xsi:type="dcterms:W3CDTF">2024-08-07T09:03:25Z</dcterms:created>
  <dcterms:modified xsi:type="dcterms:W3CDTF">2024-10-17T20:06:39Z</dcterms:modified>
</cp:coreProperties>
</file>